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-fw\Desktop\2023_Herbst\"/>
    </mc:Choice>
  </mc:AlternateContent>
  <xr:revisionPtr revIDLastSave="0" documentId="8_{A1CB2D43-B7E5-4F34-8776-7DF6FEF466FF}" xr6:coauthVersionLast="47" xr6:coauthVersionMax="47" xr10:uidLastSave="{00000000-0000-0000-0000-000000000000}"/>
  <bookViews>
    <workbookView xWindow="-110" yWindow="-110" windowWidth="19420" windowHeight="10420" activeTab="3" xr2:uid="{6B76F1BE-DB22-40AC-9DEB-90ECA8008242}"/>
  </bookViews>
  <sheets>
    <sheet name="III.3.18" sheetId="1" r:id="rId1"/>
    <sheet name="RAP" sheetId="2" r:id="rId2"/>
    <sheet name="Rückstellungen" sheetId="3" r:id="rId3"/>
    <sheet name="III.6.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4" l="1"/>
  <c r="I27" i="4"/>
  <c r="D27" i="4"/>
  <c r="J25" i="4"/>
  <c r="H25" i="4"/>
  <c r="E25" i="4"/>
  <c r="B25" i="4"/>
  <c r="K23" i="4"/>
  <c r="J23" i="4"/>
  <c r="I23" i="4"/>
  <c r="H23" i="4"/>
  <c r="G23" i="4"/>
  <c r="F23" i="4"/>
  <c r="E23" i="4"/>
  <c r="D23" i="4"/>
  <c r="C23" i="4"/>
  <c r="B23" i="4"/>
  <c r="K21" i="4"/>
  <c r="J21" i="4"/>
  <c r="I21" i="4"/>
  <c r="H21" i="4"/>
  <c r="G21" i="4"/>
  <c r="F21" i="4"/>
  <c r="E21" i="4"/>
  <c r="D21" i="4"/>
  <c r="C21" i="4"/>
  <c r="B21" i="4"/>
  <c r="H20" i="4"/>
  <c r="H22" i="4" s="1"/>
  <c r="H24" i="4" s="1"/>
  <c r="G20" i="4"/>
  <c r="G22" i="4" s="1"/>
  <c r="G24" i="4" s="1"/>
  <c r="H26" i="4" s="1"/>
  <c r="K19" i="4"/>
  <c r="J19" i="4"/>
  <c r="J20" i="4" s="1"/>
  <c r="J22" i="4" s="1"/>
  <c r="J24" i="4" s="1"/>
  <c r="I19" i="4"/>
  <c r="I20" i="4" s="1"/>
  <c r="I22" i="4" s="1"/>
  <c r="I24" i="4" s="1"/>
  <c r="H19" i="4"/>
  <c r="G19" i="4"/>
  <c r="F19" i="4"/>
  <c r="E19" i="4"/>
  <c r="D19" i="4"/>
  <c r="C19" i="4"/>
  <c r="B19" i="4"/>
  <c r="B20" i="4" s="1"/>
  <c r="K18" i="4"/>
  <c r="K20" i="4" s="1"/>
  <c r="K22" i="4" s="1"/>
  <c r="K24" i="4" s="1"/>
  <c r="J18" i="4"/>
  <c r="I18" i="4"/>
  <c r="H18" i="4"/>
  <c r="G18" i="4"/>
  <c r="F18" i="4"/>
  <c r="F20" i="4" s="1"/>
  <c r="E18" i="4"/>
  <c r="E20" i="4" s="1"/>
  <c r="D18" i="4"/>
  <c r="D20" i="4" s="1"/>
  <c r="D22" i="4" s="1"/>
  <c r="D24" i="4" s="1"/>
  <c r="C18" i="4"/>
  <c r="C20" i="4" s="1"/>
  <c r="C22" i="4" s="1"/>
  <c r="C24" i="4" s="1"/>
  <c r="B18" i="4"/>
  <c r="C37" i="4" l="1"/>
  <c r="B22" i="4"/>
  <c r="B24" i="4" s="1"/>
  <c r="B26" i="4" s="1"/>
  <c r="C49" i="4"/>
  <c r="J26" i="4"/>
  <c r="I28" i="4" s="1"/>
  <c r="C38" i="4"/>
  <c r="E22" i="4"/>
  <c r="E24" i="4" s="1"/>
  <c r="E26" i="4" s="1"/>
  <c r="C33" i="4"/>
  <c r="C34" i="4" s="1"/>
  <c r="F22" i="4"/>
  <c r="F24" i="4" s="1"/>
  <c r="C48" i="4"/>
  <c r="C50" i="4" l="1"/>
  <c r="D28" i="4"/>
  <c r="F30" i="4" s="1"/>
  <c r="C43" i="4" s="1"/>
  <c r="C44" i="4" s="1"/>
  <c r="C45" i="4" s="1"/>
  <c r="C39" i="4"/>
  <c r="C40" i="4" s="1"/>
  <c r="F11" i="1" l="1"/>
  <c r="F10" i="1"/>
  <c r="F9" i="1"/>
  <c r="F8" i="1"/>
  <c r="E11" i="1"/>
  <c r="E10" i="1"/>
  <c r="E9" i="1"/>
  <c r="E8" i="1"/>
  <c r="C10" i="1"/>
  <c r="D10" i="1" s="1"/>
  <c r="C11" i="1" s="1"/>
  <c r="D11" i="1" s="1"/>
  <c r="C9" i="1"/>
  <c r="D9" i="1" s="1"/>
  <c r="D8" i="1"/>
  <c r="D3" i="1"/>
  <c r="D2" i="1"/>
</calcChain>
</file>

<file path=xl/sharedStrings.xml><?xml version="1.0" encoding="utf-8"?>
<sst xmlns="http://schemas.openxmlformats.org/spreadsheetml/2006/main" count="123" uniqueCount="82">
  <si>
    <t>a)</t>
  </si>
  <si>
    <t>Durchschnittsmethode</t>
  </si>
  <si>
    <t>durchschnittlicher Wert</t>
  </si>
  <si>
    <t>-&gt; kalk. Zinsen (in jedem Jahr)</t>
  </si>
  <si>
    <t>b)</t>
  </si>
  <si>
    <t>Restwertmethode</t>
  </si>
  <si>
    <t>Jahr</t>
  </si>
  <si>
    <t>Wert Anfang Jahr</t>
  </si>
  <si>
    <t>Wert Ende Jahr</t>
  </si>
  <si>
    <t>Durchschnitt</t>
  </si>
  <si>
    <t>kalk. Zinsen</t>
  </si>
  <si>
    <t>&gt;</t>
  </si>
  <si>
    <t>Aufwand / Ertrag</t>
  </si>
  <si>
    <t>Fall 1: Zahlung</t>
  </si>
  <si>
    <t>Fall 2: Zahlung</t>
  </si>
  <si>
    <t>Abbildung als Ford / Verb</t>
  </si>
  <si>
    <t>Abbildung als RAP</t>
  </si>
  <si>
    <t>Beispiele: Miete</t>
  </si>
  <si>
    <t>1a)  Mieter</t>
  </si>
  <si>
    <t>Buchung im alten Jahr</t>
  </si>
  <si>
    <t>Buchung im neuen Jahr</t>
  </si>
  <si>
    <t>Bank</t>
  </si>
  <si>
    <t>Mietaufwand</t>
  </si>
  <si>
    <t>ARAP</t>
  </si>
  <si>
    <t>alternativ:</t>
  </si>
  <si>
    <t>2a) Mieter</t>
  </si>
  <si>
    <t>sonst. Verb.</t>
  </si>
  <si>
    <t>Formen / Arten</t>
  </si>
  <si>
    <t>-&gt; PassivierungsPFLICHT</t>
  </si>
  <si>
    <t>2) ungewisse Verpflichtungen gegen uns selbst</t>
  </si>
  <si>
    <t>1) ungewisse (Grund / Höhe) Verbindlichkeiten gegenüber Dritten</t>
  </si>
  <si>
    <t>sog. Aufwandsrückstellungen</t>
  </si>
  <si>
    <t>-&gt; i.d.R. PassivierungsVERBOT</t>
  </si>
  <si>
    <t>ABER: steuerlich (und handelsrechtlich) WAHLRECHT, Rückstellungen für unterlassene Instandhaltung, die innerhalb von 3 Monaten nachgeholt werden</t>
  </si>
  <si>
    <t>Unternehmensbereich</t>
  </si>
  <si>
    <t>Bäckerei</t>
  </si>
  <si>
    <t>Konditorei</t>
  </si>
  <si>
    <t>Erzeugnisgruppe</t>
  </si>
  <si>
    <t>Brot</t>
  </si>
  <si>
    <t>Brötchen</t>
  </si>
  <si>
    <t>Kuchen</t>
  </si>
  <si>
    <t>Torten</t>
  </si>
  <si>
    <t>Erzeugnisse</t>
  </si>
  <si>
    <t>Roggenbrot</t>
  </si>
  <si>
    <t>Weizenbrot</t>
  </si>
  <si>
    <t>Dinkelbrötchen</t>
  </si>
  <si>
    <t>Mohnbrötchen</t>
  </si>
  <si>
    <t>Körnerbrötchen</t>
  </si>
  <si>
    <t>Butterkuchen</t>
  </si>
  <si>
    <t>Streuselkuchen</t>
  </si>
  <si>
    <t>Sandkuchen</t>
  </si>
  <si>
    <t>Sahnetorte</t>
  </si>
  <si>
    <t>Erdbeertorte</t>
  </si>
  <si>
    <t>Verkaufspreis (EUR/ME)</t>
  </si>
  <si>
    <t>Absatzmenge (ME)</t>
  </si>
  <si>
    <t>variable Stückkosten (EUR/ME)</t>
  </si>
  <si>
    <t>Erzeugnisfixkosten (EUR)</t>
  </si>
  <si>
    <t>Erzeugnisgruppenfixkosten (EUR)</t>
  </si>
  <si>
    <t>Unternehmensbereichsfixkosten (EUR)</t>
  </si>
  <si>
    <t>Unternehmensfixkosten (EUR)</t>
  </si>
  <si>
    <t>Ermittlung Betriebsergebnis</t>
  </si>
  <si>
    <t>Stückdeckungsbeitrag</t>
  </si>
  <si>
    <t>Deckungsbeitrag I (EUR)</t>
  </si>
  <si>
    <t>Deckungsbeitrag II (EUR)</t>
  </si>
  <si>
    <t>Deckungsbeitrag III (EUR)</t>
  </si>
  <si>
    <t>Deckungsbeitrag IV (EUR)</t>
  </si>
  <si>
    <t>Betriebsergebnis (EUR)</t>
  </si>
  <si>
    <t>Absatzmenge für Deckungsbeitrag von 50.000,- der Körnerbrötchen</t>
  </si>
  <si>
    <t>erforderliche Menge</t>
  </si>
  <si>
    <t>Ersatz der Dinkel- durch Mohnbrötchen</t>
  </si>
  <si>
    <t>Deckungsbeitrag der Dinkelbrötchen</t>
  </si>
  <si>
    <t>Stückdeckungsbeitrag der Mohnbrötchen</t>
  </si>
  <si>
    <t>zusätzliche Mohnbrötchen</t>
  </si>
  <si>
    <t>Mohnbrötchen gesamt</t>
  </si>
  <si>
    <t>Preis für Weizenbrot bei Betriebsergebnis von 20.000,-</t>
  </si>
  <si>
    <t>Minderung des Betriebsergebnisses</t>
  </si>
  <si>
    <t>pro ME Weizenbrot</t>
  </si>
  <si>
    <t>neuer Preis</t>
  </si>
  <si>
    <t>Ersatz von Kuchen durch Roggenbrot</t>
  </si>
  <si>
    <t>Deckungsbeitrag Kuchen</t>
  </si>
  <si>
    <t>Stückdeckungsbeitrag Roggenbrot</t>
  </si>
  <si>
    <t>zusätzliche Menge Roggenbrot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</si>
</sst>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" fontId="0" fillId="0" borderId="0" xfId="0" applyNumberFormat="1"/>
    <xf numFmtId="4" fontId="0" fillId="0" borderId="0" xfId="0" quotePrefix="1" applyNumberFormat="1"/>
    <xf numFmtId="49" fontId="0" fillId="0" borderId="0" xfId="0" applyNumberFormat="1" applyAlignment="1">
      <alignment horizontal="center"/>
    </xf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left"/>
    </xf>
    <xf numFmtId="0" fontId="0" fillId="2" borderId="0" xfId="0" applyFill="1"/>
    <xf numFmtId="0" fontId="0" fillId="2" borderId="2" xfId="0" applyFill="1" applyBorder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2" fillId="0" borderId="0" xfId="0" applyFont="1"/>
    <xf numFmtId="0" fontId="0" fillId="7" borderId="0" xfId="0" applyFill="1"/>
    <xf numFmtId="0" fontId="0" fillId="0" borderId="0" xfId="0" applyFill="1"/>
    <xf numFmtId="0" fontId="0" fillId="0" borderId="0" xfId="0" quotePrefix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horizontal="right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2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3" xfId="0" applyBorder="1"/>
    <xf numFmtId="0" fontId="0" fillId="0" borderId="14" xfId="0" applyBorder="1" applyAlignment="1">
      <alignment horizontal="center"/>
    </xf>
    <xf numFmtId="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0" xfId="0" applyFont="1"/>
    <xf numFmtId="4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3" fontId="1" fillId="0" borderId="0" xfId="0" applyNumberFormat="1" applyFont="1"/>
    <xf numFmtId="4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E37FF-6184-495B-ADBE-F5850C283F0D}">
  <dimension ref="A1:F11"/>
  <sheetViews>
    <sheetView workbookViewId="0">
      <selection activeCell="D3" sqref="D3"/>
    </sheetView>
  </sheetViews>
  <sheetFormatPr baseColWidth="10" defaultRowHeight="14" x14ac:dyDescent="0.3"/>
  <cols>
    <col min="1" max="1" width="3.5" style="1" customWidth="1"/>
    <col min="2" max="2" width="10.6640625" style="1"/>
    <col min="3" max="3" width="19.58203125" style="1" customWidth="1"/>
    <col min="4" max="4" width="19.6640625" style="1" customWidth="1"/>
    <col min="5" max="6" width="13.6640625" style="1" customWidth="1"/>
    <col min="7" max="16384" width="10.6640625" style="1"/>
  </cols>
  <sheetData>
    <row r="1" spans="1:6" x14ac:dyDescent="0.3">
      <c r="A1" s="1" t="s">
        <v>0</v>
      </c>
      <c r="B1" s="1" t="s">
        <v>1</v>
      </c>
    </row>
    <row r="2" spans="1:6" x14ac:dyDescent="0.3">
      <c r="B2" s="1" t="s">
        <v>2</v>
      </c>
      <c r="D2" s="1">
        <f>1000000/2</f>
        <v>500000</v>
      </c>
    </row>
    <row r="3" spans="1:6" x14ac:dyDescent="0.3">
      <c r="B3" s="2" t="s">
        <v>3</v>
      </c>
      <c r="D3" s="1">
        <f>0.1*D2</f>
        <v>50000</v>
      </c>
    </row>
    <row r="6" spans="1:6" x14ac:dyDescent="0.3">
      <c r="A6" s="1" t="s">
        <v>4</v>
      </c>
      <c r="B6" s="1" t="s">
        <v>5</v>
      </c>
    </row>
    <row r="7" spans="1:6" x14ac:dyDescent="0.3"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</row>
    <row r="8" spans="1:6" x14ac:dyDescent="0.3">
      <c r="B8" s="3">
        <v>1</v>
      </c>
      <c r="C8" s="1">
        <v>1000000</v>
      </c>
      <c r="D8" s="1">
        <f>C8-250000</f>
        <v>750000</v>
      </c>
      <c r="E8" s="1">
        <f>(C8+D8)/2</f>
        <v>875000</v>
      </c>
      <c r="F8" s="1">
        <f>0.1*E8</f>
        <v>87500</v>
      </c>
    </row>
    <row r="9" spans="1:6" x14ac:dyDescent="0.3">
      <c r="B9" s="3">
        <v>2</v>
      </c>
      <c r="C9" s="1">
        <f>D8</f>
        <v>750000</v>
      </c>
      <c r="D9" s="1">
        <f t="shared" ref="D9:D11" si="0">C9-250000</f>
        <v>500000</v>
      </c>
      <c r="E9" s="1">
        <f t="shared" ref="E9:E11" si="1">(C9+D9)/2</f>
        <v>625000</v>
      </c>
      <c r="F9" s="1">
        <f t="shared" ref="F9:F11" si="2">0.1*E9</f>
        <v>62500</v>
      </c>
    </row>
    <row r="10" spans="1:6" x14ac:dyDescent="0.3">
      <c r="B10" s="3">
        <v>3</v>
      </c>
      <c r="C10" s="1">
        <f t="shared" ref="C10:C11" si="3">D9</f>
        <v>500000</v>
      </c>
      <c r="D10" s="1">
        <f t="shared" si="0"/>
        <v>250000</v>
      </c>
      <c r="E10" s="1">
        <f t="shared" si="1"/>
        <v>375000</v>
      </c>
      <c r="F10" s="1">
        <f t="shared" si="2"/>
        <v>37500</v>
      </c>
    </row>
    <row r="11" spans="1:6" x14ac:dyDescent="0.3">
      <c r="B11" s="3">
        <v>4</v>
      </c>
      <c r="C11" s="1">
        <f t="shared" si="3"/>
        <v>250000</v>
      </c>
      <c r="D11" s="1">
        <f t="shared" si="0"/>
        <v>0</v>
      </c>
      <c r="E11" s="1">
        <f t="shared" si="1"/>
        <v>125000</v>
      </c>
      <c r="F11" s="1">
        <f t="shared" si="2"/>
        <v>12500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6748D-54AF-4FBF-B538-DB64AFA475DA}">
  <dimension ref="A2:E24"/>
  <sheetViews>
    <sheetView topLeftCell="A3" workbookViewId="0">
      <selection activeCell="B25" sqref="B25"/>
    </sheetView>
  </sheetViews>
  <sheetFormatPr baseColWidth="10" defaultRowHeight="14" x14ac:dyDescent="0.3"/>
  <sheetData>
    <row r="2" spans="1:5" x14ac:dyDescent="0.3">
      <c r="A2" s="4" t="s">
        <v>6</v>
      </c>
      <c r="B2" s="6">
        <v>1</v>
      </c>
      <c r="C2" s="5" t="s">
        <v>6</v>
      </c>
      <c r="D2" s="6">
        <v>2</v>
      </c>
      <c r="E2" t="s">
        <v>11</v>
      </c>
    </row>
    <row r="3" spans="1:5" x14ac:dyDescent="0.3">
      <c r="B3" s="7" t="s">
        <v>12</v>
      </c>
      <c r="C3" s="8"/>
      <c r="D3" s="7"/>
    </row>
    <row r="4" spans="1:5" x14ac:dyDescent="0.3">
      <c r="A4" s="9" t="s">
        <v>13</v>
      </c>
      <c r="B4" s="9"/>
      <c r="C4" s="10" t="s">
        <v>14</v>
      </c>
      <c r="D4" s="10"/>
    </row>
    <row r="5" spans="1:5" x14ac:dyDescent="0.3">
      <c r="A5" s="12" t="s">
        <v>16</v>
      </c>
      <c r="B5" s="12"/>
      <c r="C5" s="11" t="s">
        <v>15</v>
      </c>
      <c r="D5" s="11"/>
    </row>
    <row r="7" spans="1:5" x14ac:dyDescent="0.3">
      <c r="A7" s="13" t="s">
        <v>17</v>
      </c>
    </row>
    <row r="9" spans="1:5" x14ac:dyDescent="0.3">
      <c r="A9" t="s">
        <v>18</v>
      </c>
    </row>
    <row r="10" spans="1:5" x14ac:dyDescent="0.3">
      <c r="B10" t="s">
        <v>19</v>
      </c>
    </row>
    <row r="11" spans="1:5" x14ac:dyDescent="0.3">
      <c r="B11" s="14" t="s">
        <v>22</v>
      </c>
      <c r="C11">
        <v>900</v>
      </c>
      <c r="D11" t="s">
        <v>21</v>
      </c>
      <c r="E11">
        <v>900</v>
      </c>
    </row>
    <row r="12" spans="1:5" x14ac:dyDescent="0.3">
      <c r="B12" t="s">
        <v>23</v>
      </c>
      <c r="C12">
        <v>600</v>
      </c>
      <c r="D12" s="14" t="s">
        <v>22</v>
      </c>
      <c r="E12">
        <v>600</v>
      </c>
    </row>
    <row r="13" spans="1:5" x14ac:dyDescent="0.3">
      <c r="B13" s="15" t="s">
        <v>24</v>
      </c>
    </row>
    <row r="14" spans="1:5" x14ac:dyDescent="0.3">
      <c r="B14" s="15" t="s">
        <v>22</v>
      </c>
      <c r="C14">
        <v>300</v>
      </c>
      <c r="D14" t="s">
        <v>21</v>
      </c>
      <c r="E14">
        <v>900</v>
      </c>
    </row>
    <row r="15" spans="1:5" x14ac:dyDescent="0.3">
      <c r="B15" s="15" t="s">
        <v>23</v>
      </c>
      <c r="C15">
        <v>600</v>
      </c>
    </row>
    <row r="16" spans="1:5" x14ac:dyDescent="0.3">
      <c r="B16" t="s">
        <v>20</v>
      </c>
    </row>
    <row r="17" spans="1:5" x14ac:dyDescent="0.3">
      <c r="B17" t="s">
        <v>22</v>
      </c>
      <c r="C17">
        <v>600</v>
      </c>
      <c r="D17" t="s">
        <v>23</v>
      </c>
      <c r="E17">
        <v>600</v>
      </c>
    </row>
    <row r="19" spans="1:5" x14ac:dyDescent="0.3">
      <c r="A19" t="s">
        <v>25</v>
      </c>
    </row>
    <row r="20" spans="1:5" x14ac:dyDescent="0.3">
      <c r="B20" t="s">
        <v>19</v>
      </c>
    </row>
    <row r="21" spans="1:5" x14ac:dyDescent="0.3">
      <c r="B21" t="s">
        <v>22</v>
      </c>
      <c r="C21">
        <v>300</v>
      </c>
      <c r="D21" t="s">
        <v>26</v>
      </c>
      <c r="E21">
        <v>300</v>
      </c>
    </row>
    <row r="22" spans="1:5" x14ac:dyDescent="0.3">
      <c r="B22" t="s">
        <v>20</v>
      </c>
    </row>
    <row r="23" spans="1:5" x14ac:dyDescent="0.3">
      <c r="B23" t="s">
        <v>22</v>
      </c>
      <c r="C23">
        <v>600</v>
      </c>
      <c r="D23" t="s">
        <v>21</v>
      </c>
      <c r="E23">
        <v>900</v>
      </c>
    </row>
    <row r="24" spans="1:5" x14ac:dyDescent="0.3">
      <c r="B24" t="s">
        <v>26</v>
      </c>
      <c r="C24">
        <v>300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30660-548E-4F26-9AC1-FC143A72B79D}">
  <dimension ref="A1:A9"/>
  <sheetViews>
    <sheetView workbookViewId="0">
      <selection activeCell="A10" sqref="A10"/>
    </sheetView>
  </sheetViews>
  <sheetFormatPr baseColWidth="10" defaultRowHeight="14" x14ac:dyDescent="0.3"/>
  <sheetData>
    <row r="1" spans="1:1" x14ac:dyDescent="0.3">
      <c r="A1" t="s">
        <v>27</v>
      </c>
    </row>
    <row r="3" spans="1:1" x14ac:dyDescent="0.3">
      <c r="A3" t="s">
        <v>30</v>
      </c>
    </row>
    <row r="4" spans="1:1" x14ac:dyDescent="0.3">
      <c r="A4" s="16" t="s">
        <v>28</v>
      </c>
    </row>
    <row r="6" spans="1:1" x14ac:dyDescent="0.3">
      <c r="A6" t="s">
        <v>29</v>
      </c>
    </row>
    <row r="7" spans="1:1" x14ac:dyDescent="0.3">
      <c r="A7" t="s">
        <v>31</v>
      </c>
    </row>
    <row r="8" spans="1:1" x14ac:dyDescent="0.3">
      <c r="A8" s="16" t="s">
        <v>32</v>
      </c>
    </row>
    <row r="9" spans="1:1" x14ac:dyDescent="0.3">
      <c r="A9" t="s">
        <v>33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4572-D97E-4FC8-91CF-B0FDE82572E8}">
  <dimension ref="A1:K50"/>
  <sheetViews>
    <sheetView tabSelected="1" zoomScale="70" zoomScaleNormal="70" workbookViewId="0">
      <selection activeCell="B15" sqref="B15:K30"/>
    </sheetView>
  </sheetViews>
  <sheetFormatPr baseColWidth="10" defaultRowHeight="14" x14ac:dyDescent="0.3"/>
  <cols>
    <col min="1" max="1" width="34.08203125" customWidth="1"/>
    <col min="2" max="11" width="13.58203125" customWidth="1"/>
  </cols>
  <sheetData>
    <row r="1" spans="1:11" ht="14.5" thickBot="1" x14ac:dyDescent="0.35"/>
    <row r="2" spans="1:11" ht="14.5" thickTop="1" x14ac:dyDescent="0.3">
      <c r="A2" s="17" t="s">
        <v>34</v>
      </c>
      <c r="B2" s="18"/>
      <c r="C2" s="18"/>
      <c r="D2" s="18" t="s">
        <v>35</v>
      </c>
      <c r="E2" s="18"/>
      <c r="F2" s="19"/>
      <c r="G2" s="18"/>
      <c r="H2" s="18"/>
      <c r="I2" s="18" t="s">
        <v>36</v>
      </c>
      <c r="J2" s="18"/>
      <c r="K2" s="20"/>
    </row>
    <row r="3" spans="1:11" x14ac:dyDescent="0.3">
      <c r="A3" s="21" t="s">
        <v>37</v>
      </c>
      <c r="C3" s="22" t="s">
        <v>38</v>
      </c>
      <c r="E3" t="s">
        <v>39</v>
      </c>
      <c r="F3" s="22"/>
      <c r="H3" t="s">
        <v>40</v>
      </c>
      <c r="I3" s="22"/>
      <c r="J3" s="23" t="s">
        <v>41</v>
      </c>
      <c r="K3" s="24"/>
    </row>
    <row r="4" spans="1:11" x14ac:dyDescent="0.3">
      <c r="A4" s="21" t="s">
        <v>42</v>
      </c>
      <c r="B4" s="25" t="s">
        <v>43</v>
      </c>
      <c r="C4" s="26" t="s">
        <v>44</v>
      </c>
      <c r="D4" s="27" t="s">
        <v>45</v>
      </c>
      <c r="E4" s="28" t="s">
        <v>46</v>
      </c>
      <c r="F4" s="26" t="s">
        <v>47</v>
      </c>
      <c r="G4" s="27" t="s">
        <v>48</v>
      </c>
      <c r="H4" s="28" t="s">
        <v>49</v>
      </c>
      <c r="I4" s="26" t="s">
        <v>50</v>
      </c>
      <c r="J4" s="28" t="s">
        <v>51</v>
      </c>
      <c r="K4" s="29" t="s">
        <v>52</v>
      </c>
    </row>
    <row r="5" spans="1:11" x14ac:dyDescent="0.3">
      <c r="A5" s="21" t="s">
        <v>53</v>
      </c>
      <c r="B5" s="30">
        <v>6</v>
      </c>
      <c r="C5" s="31">
        <v>5</v>
      </c>
      <c r="D5" s="32">
        <v>1.2</v>
      </c>
      <c r="E5" s="33">
        <v>0.8</v>
      </c>
      <c r="F5" s="31">
        <v>1.4</v>
      </c>
      <c r="G5" s="32">
        <v>3.5</v>
      </c>
      <c r="H5" s="33">
        <v>4</v>
      </c>
      <c r="I5" s="31">
        <v>4.5</v>
      </c>
      <c r="J5" s="33">
        <v>3</v>
      </c>
      <c r="K5" s="34">
        <v>2.5</v>
      </c>
    </row>
    <row r="6" spans="1:11" x14ac:dyDescent="0.3">
      <c r="A6" s="21" t="s">
        <v>54</v>
      </c>
      <c r="B6" s="35">
        <v>20000</v>
      </c>
      <c r="C6" s="36">
        <v>30000</v>
      </c>
      <c r="D6" s="37">
        <v>120000</v>
      </c>
      <c r="E6" s="38">
        <v>160000</v>
      </c>
      <c r="F6" s="36">
        <v>80000</v>
      </c>
      <c r="G6" s="37">
        <v>10000</v>
      </c>
      <c r="H6" s="38">
        <v>15000</v>
      </c>
      <c r="I6" s="36">
        <v>12000</v>
      </c>
      <c r="J6" s="38">
        <v>8000</v>
      </c>
      <c r="K6" s="39">
        <v>9000</v>
      </c>
    </row>
    <row r="7" spans="1:11" x14ac:dyDescent="0.3">
      <c r="A7" s="21" t="s">
        <v>55</v>
      </c>
      <c r="B7" s="30">
        <v>2</v>
      </c>
      <c r="C7" s="31">
        <v>1.5</v>
      </c>
      <c r="D7" s="32">
        <v>0.4</v>
      </c>
      <c r="E7" s="33">
        <v>0.3</v>
      </c>
      <c r="F7" s="31">
        <v>0.4</v>
      </c>
      <c r="G7" s="32">
        <v>1.5</v>
      </c>
      <c r="H7" s="33">
        <v>1.5</v>
      </c>
      <c r="I7" s="31">
        <v>2.2000000000000002</v>
      </c>
      <c r="J7" s="33">
        <v>1.2</v>
      </c>
      <c r="K7" s="34">
        <v>1.1000000000000001</v>
      </c>
    </row>
    <row r="8" spans="1:11" x14ac:dyDescent="0.3">
      <c r="A8" s="21" t="s">
        <v>56</v>
      </c>
      <c r="B8" s="30">
        <v>15000</v>
      </c>
      <c r="C8" s="31">
        <v>25000</v>
      </c>
      <c r="D8" s="32">
        <v>26000</v>
      </c>
      <c r="E8" s="33">
        <v>15000</v>
      </c>
      <c r="F8" s="31">
        <v>20000</v>
      </c>
      <c r="G8" s="32">
        <v>15000</v>
      </c>
      <c r="H8" s="33">
        <v>12500</v>
      </c>
      <c r="I8" s="31">
        <v>13600</v>
      </c>
      <c r="J8" s="33">
        <v>2400</v>
      </c>
      <c r="K8" s="34">
        <v>4600</v>
      </c>
    </row>
    <row r="9" spans="1:11" x14ac:dyDescent="0.3">
      <c r="A9" s="21" t="s">
        <v>57</v>
      </c>
      <c r="B9" s="40">
        <v>55000</v>
      </c>
      <c r="C9" s="31"/>
      <c r="D9" s="32"/>
      <c r="E9" s="32">
        <v>75000</v>
      </c>
      <c r="F9" s="31"/>
      <c r="G9" s="32"/>
      <c r="H9" s="32">
        <v>24000</v>
      </c>
      <c r="I9" s="31"/>
      <c r="J9" s="40">
        <v>5000</v>
      </c>
      <c r="K9" s="34"/>
    </row>
    <row r="10" spans="1:11" x14ac:dyDescent="0.3">
      <c r="A10" s="21" t="s">
        <v>58</v>
      </c>
      <c r="B10" s="32"/>
      <c r="C10" s="32"/>
      <c r="D10" s="32">
        <v>110000</v>
      </c>
      <c r="E10" s="32"/>
      <c r="F10" s="31"/>
      <c r="G10" s="32"/>
      <c r="H10" s="32"/>
      <c r="I10" s="32">
        <v>25000</v>
      </c>
      <c r="J10" s="32"/>
      <c r="K10" s="34"/>
    </row>
    <row r="11" spans="1:11" ht="14.5" thickBot="1" x14ac:dyDescent="0.35">
      <c r="A11" s="41" t="s">
        <v>59</v>
      </c>
      <c r="B11" s="42"/>
      <c r="C11" s="42"/>
      <c r="D11" s="42"/>
      <c r="E11" s="42"/>
      <c r="F11" s="43">
        <v>60000</v>
      </c>
      <c r="G11" s="42"/>
      <c r="H11" s="42"/>
      <c r="I11" s="42"/>
      <c r="J11" s="42"/>
      <c r="K11" s="44"/>
    </row>
    <row r="12" spans="1:11" ht="14.5" thickTop="1" x14ac:dyDescent="0.3"/>
    <row r="14" spans="1:11" x14ac:dyDescent="0.3">
      <c r="A14" s="45" t="s">
        <v>60</v>
      </c>
    </row>
    <row r="15" spans="1:11" x14ac:dyDescent="0.3">
      <c r="A15" t="s">
        <v>34</v>
      </c>
      <c r="D15" t="s">
        <v>35</v>
      </c>
      <c r="I15" t="s">
        <v>36</v>
      </c>
    </row>
    <row r="16" spans="1:11" x14ac:dyDescent="0.3">
      <c r="A16" t="s">
        <v>37</v>
      </c>
      <c r="C16" t="s">
        <v>38</v>
      </c>
      <c r="E16" t="s">
        <v>39</v>
      </c>
      <c r="H16" t="s">
        <v>40</v>
      </c>
      <c r="J16" s="23" t="s">
        <v>41</v>
      </c>
    </row>
    <row r="17" spans="1:11" x14ac:dyDescent="0.3">
      <c r="A17" t="s">
        <v>42</v>
      </c>
      <c r="B17" s="27" t="s">
        <v>43</v>
      </c>
      <c r="C17" s="27" t="s">
        <v>44</v>
      </c>
      <c r="D17" s="27" t="s">
        <v>45</v>
      </c>
      <c r="E17" s="27" t="s">
        <v>46</v>
      </c>
      <c r="F17" s="27" t="s">
        <v>47</v>
      </c>
      <c r="G17" s="27" t="s">
        <v>48</v>
      </c>
      <c r="H17" s="27" t="s">
        <v>49</v>
      </c>
      <c r="I17" s="27" t="s">
        <v>50</v>
      </c>
      <c r="J17" s="27" t="s">
        <v>51</v>
      </c>
      <c r="K17" s="27" t="s">
        <v>52</v>
      </c>
    </row>
    <row r="18" spans="1:11" x14ac:dyDescent="0.3">
      <c r="A18" t="s">
        <v>53</v>
      </c>
      <c r="B18" s="1">
        <f>B5</f>
        <v>6</v>
      </c>
      <c r="C18" s="1">
        <f t="shared" ref="C18:K18" si="0">C5</f>
        <v>5</v>
      </c>
      <c r="D18" s="1">
        <f t="shared" si="0"/>
        <v>1.2</v>
      </c>
      <c r="E18" s="1">
        <f t="shared" si="0"/>
        <v>0.8</v>
      </c>
      <c r="F18" s="1">
        <f t="shared" si="0"/>
        <v>1.4</v>
      </c>
      <c r="G18" s="1">
        <f t="shared" si="0"/>
        <v>3.5</v>
      </c>
      <c r="H18" s="1">
        <f t="shared" si="0"/>
        <v>4</v>
      </c>
      <c r="I18" s="1">
        <f t="shared" si="0"/>
        <v>4.5</v>
      </c>
      <c r="J18" s="1">
        <f t="shared" si="0"/>
        <v>3</v>
      </c>
      <c r="K18" s="1">
        <f t="shared" si="0"/>
        <v>2.5</v>
      </c>
    </row>
    <row r="19" spans="1:11" x14ac:dyDescent="0.3">
      <c r="A19" t="s">
        <v>55</v>
      </c>
      <c r="B19" s="46">
        <f>B7</f>
        <v>2</v>
      </c>
      <c r="C19" s="46">
        <f t="shared" ref="C19:K19" si="1">C7</f>
        <v>1.5</v>
      </c>
      <c r="D19" s="46">
        <f t="shared" si="1"/>
        <v>0.4</v>
      </c>
      <c r="E19" s="46">
        <f t="shared" si="1"/>
        <v>0.3</v>
      </c>
      <c r="F19" s="46">
        <f t="shared" si="1"/>
        <v>0.4</v>
      </c>
      <c r="G19" s="46">
        <f t="shared" si="1"/>
        <v>1.5</v>
      </c>
      <c r="H19" s="46">
        <f t="shared" si="1"/>
        <v>1.5</v>
      </c>
      <c r="I19" s="46">
        <f t="shared" si="1"/>
        <v>2.2000000000000002</v>
      </c>
      <c r="J19" s="46">
        <f t="shared" si="1"/>
        <v>1.2</v>
      </c>
      <c r="K19" s="46">
        <f t="shared" si="1"/>
        <v>1.1000000000000001</v>
      </c>
    </row>
    <row r="20" spans="1:11" x14ac:dyDescent="0.3">
      <c r="A20" t="s">
        <v>61</v>
      </c>
      <c r="B20" s="1">
        <f>B18-B19</f>
        <v>4</v>
      </c>
      <c r="C20" s="1">
        <f t="shared" ref="C20:K20" si="2">C18-C19</f>
        <v>3.5</v>
      </c>
      <c r="D20" s="1">
        <f t="shared" si="2"/>
        <v>0.79999999999999993</v>
      </c>
      <c r="E20" s="1">
        <f t="shared" si="2"/>
        <v>0.5</v>
      </c>
      <c r="F20" s="1">
        <f t="shared" si="2"/>
        <v>0.99999999999999989</v>
      </c>
      <c r="G20" s="1">
        <f t="shared" si="2"/>
        <v>2</v>
      </c>
      <c r="H20" s="1">
        <f t="shared" si="2"/>
        <v>2.5</v>
      </c>
      <c r="I20" s="1">
        <f t="shared" si="2"/>
        <v>2.2999999999999998</v>
      </c>
      <c r="J20" s="1">
        <f t="shared" si="2"/>
        <v>1.8</v>
      </c>
      <c r="K20" s="1">
        <f t="shared" si="2"/>
        <v>1.4</v>
      </c>
    </row>
    <row r="21" spans="1:11" x14ac:dyDescent="0.3">
      <c r="A21" t="s">
        <v>54</v>
      </c>
      <c r="B21" s="47">
        <f>B6</f>
        <v>20000</v>
      </c>
      <c r="C21" s="47">
        <f t="shared" ref="C21:K21" si="3">C6</f>
        <v>30000</v>
      </c>
      <c r="D21" s="47">
        <f t="shared" si="3"/>
        <v>120000</v>
      </c>
      <c r="E21" s="47">
        <f t="shared" si="3"/>
        <v>160000</v>
      </c>
      <c r="F21" s="47">
        <f t="shared" si="3"/>
        <v>80000</v>
      </c>
      <c r="G21" s="47">
        <f t="shared" si="3"/>
        <v>10000</v>
      </c>
      <c r="H21" s="47">
        <f t="shared" si="3"/>
        <v>15000</v>
      </c>
      <c r="I21" s="47">
        <f t="shared" si="3"/>
        <v>12000</v>
      </c>
      <c r="J21" s="47">
        <f t="shared" si="3"/>
        <v>8000</v>
      </c>
      <c r="K21" s="47">
        <f t="shared" si="3"/>
        <v>9000</v>
      </c>
    </row>
    <row r="22" spans="1:11" x14ac:dyDescent="0.3">
      <c r="A22" t="s">
        <v>62</v>
      </c>
      <c r="B22" s="48">
        <f>B20*B21</f>
        <v>80000</v>
      </c>
      <c r="C22" s="1">
        <f t="shared" ref="C22:K22" si="4">C20*C21</f>
        <v>105000</v>
      </c>
      <c r="D22" s="1">
        <f t="shared" si="4"/>
        <v>95999.999999999985</v>
      </c>
      <c r="E22" s="1">
        <f t="shared" si="4"/>
        <v>80000</v>
      </c>
      <c r="F22" s="1">
        <f t="shared" si="4"/>
        <v>79999.999999999985</v>
      </c>
      <c r="G22" s="1">
        <f t="shared" si="4"/>
        <v>20000</v>
      </c>
      <c r="H22" s="1">
        <f t="shared" si="4"/>
        <v>37500</v>
      </c>
      <c r="I22" s="1">
        <f t="shared" si="4"/>
        <v>27599.999999999996</v>
      </c>
      <c r="J22" s="1">
        <f t="shared" si="4"/>
        <v>14400</v>
      </c>
      <c r="K22" s="1">
        <f t="shared" si="4"/>
        <v>12600</v>
      </c>
    </row>
    <row r="23" spans="1:11" x14ac:dyDescent="0.3">
      <c r="A23" t="s">
        <v>56</v>
      </c>
      <c r="B23" s="46">
        <f>B8</f>
        <v>15000</v>
      </c>
      <c r="C23" s="46">
        <f t="shared" ref="C23:K23" si="5">C8</f>
        <v>25000</v>
      </c>
      <c r="D23" s="46">
        <f t="shared" si="5"/>
        <v>26000</v>
      </c>
      <c r="E23" s="46">
        <f t="shared" si="5"/>
        <v>15000</v>
      </c>
      <c r="F23" s="46">
        <f t="shared" si="5"/>
        <v>20000</v>
      </c>
      <c r="G23" s="46">
        <f t="shared" si="5"/>
        <v>15000</v>
      </c>
      <c r="H23" s="46">
        <f t="shared" si="5"/>
        <v>12500</v>
      </c>
      <c r="I23" s="46">
        <f t="shared" si="5"/>
        <v>13600</v>
      </c>
      <c r="J23" s="46">
        <f t="shared" si="5"/>
        <v>2400</v>
      </c>
      <c r="K23" s="46">
        <f t="shared" si="5"/>
        <v>4600</v>
      </c>
    </row>
    <row r="24" spans="1:11" x14ac:dyDescent="0.3">
      <c r="A24" t="s">
        <v>63</v>
      </c>
      <c r="B24" s="1">
        <f>B22-B23</f>
        <v>65000</v>
      </c>
      <c r="C24" s="1">
        <f t="shared" ref="C24:K24" si="6">C22-C23</f>
        <v>80000</v>
      </c>
      <c r="D24" s="1">
        <f t="shared" si="6"/>
        <v>69999.999999999985</v>
      </c>
      <c r="E24" s="1">
        <f t="shared" si="6"/>
        <v>65000</v>
      </c>
      <c r="F24" s="1">
        <f t="shared" si="6"/>
        <v>59999.999999999985</v>
      </c>
      <c r="G24" s="1">
        <f t="shared" si="6"/>
        <v>5000</v>
      </c>
      <c r="H24" s="1">
        <f t="shared" si="6"/>
        <v>25000</v>
      </c>
      <c r="I24" s="1">
        <f t="shared" si="6"/>
        <v>13999.999999999996</v>
      </c>
      <c r="J24" s="1">
        <f t="shared" si="6"/>
        <v>12000</v>
      </c>
      <c r="K24" s="1">
        <f t="shared" si="6"/>
        <v>8000</v>
      </c>
    </row>
    <row r="25" spans="1:11" x14ac:dyDescent="0.3">
      <c r="A25" t="s">
        <v>57</v>
      </c>
      <c r="B25" s="46">
        <f>B9</f>
        <v>55000</v>
      </c>
      <c r="C25" s="1"/>
      <c r="D25" s="1"/>
      <c r="E25" s="46">
        <f>E9</f>
        <v>75000</v>
      </c>
      <c r="F25" s="1"/>
      <c r="G25" s="1"/>
      <c r="H25" s="46">
        <f>H9</f>
        <v>24000</v>
      </c>
      <c r="I25" s="1"/>
      <c r="J25" s="46">
        <f>J9</f>
        <v>5000</v>
      </c>
      <c r="K25" s="1"/>
    </row>
    <row r="26" spans="1:11" x14ac:dyDescent="0.3">
      <c r="A26" t="s">
        <v>64</v>
      </c>
      <c r="B26" s="1">
        <f>B24+C24-B25</f>
        <v>90000</v>
      </c>
      <c r="C26" s="1"/>
      <c r="D26" s="1"/>
      <c r="E26" s="1">
        <f>D24+E24+F24-E25</f>
        <v>120000</v>
      </c>
      <c r="F26" s="1"/>
      <c r="G26" s="1"/>
      <c r="H26" s="1">
        <f>G24+H24+I24-H25</f>
        <v>20000</v>
      </c>
      <c r="I26" s="1"/>
      <c r="J26" s="1">
        <f>J24+K24-J25</f>
        <v>15000</v>
      </c>
      <c r="K26" s="1"/>
    </row>
    <row r="27" spans="1:11" x14ac:dyDescent="0.3">
      <c r="A27" t="s">
        <v>58</v>
      </c>
      <c r="B27" s="1"/>
      <c r="C27" s="1"/>
      <c r="D27" s="46">
        <f>D10</f>
        <v>110000</v>
      </c>
      <c r="E27" s="1"/>
      <c r="F27" s="1"/>
      <c r="G27" s="1"/>
      <c r="H27" s="1"/>
      <c r="I27" s="46">
        <f>I10</f>
        <v>25000</v>
      </c>
      <c r="J27" s="1"/>
      <c r="K27" s="1"/>
    </row>
    <row r="28" spans="1:11" x14ac:dyDescent="0.3">
      <c r="A28" t="s">
        <v>65</v>
      </c>
      <c r="B28" s="1"/>
      <c r="C28" s="1"/>
      <c r="D28" s="1">
        <f>B26+E26-D27</f>
        <v>100000</v>
      </c>
      <c r="E28" s="1"/>
      <c r="F28" s="1"/>
      <c r="G28" s="1"/>
      <c r="H28" s="1"/>
      <c r="I28" s="1">
        <f>H26+J26-I27</f>
        <v>10000</v>
      </c>
      <c r="J28" s="1"/>
      <c r="K28" s="1"/>
    </row>
    <row r="29" spans="1:11" x14ac:dyDescent="0.3">
      <c r="A29" t="s">
        <v>59</v>
      </c>
      <c r="B29" s="1"/>
      <c r="C29" s="1"/>
      <c r="D29" s="1"/>
      <c r="E29" s="1"/>
      <c r="F29" s="46">
        <f>F11</f>
        <v>60000</v>
      </c>
      <c r="G29" s="1"/>
      <c r="H29" s="1"/>
      <c r="I29" s="1"/>
      <c r="J29" s="1"/>
      <c r="K29" s="1"/>
    </row>
    <row r="30" spans="1:11" x14ac:dyDescent="0.3">
      <c r="A30" t="s">
        <v>66</v>
      </c>
      <c r="B30" s="1"/>
      <c r="C30" s="1"/>
      <c r="D30" s="1"/>
      <c r="E30" s="1"/>
      <c r="F30" s="1">
        <f>D28+I28-F29</f>
        <v>50000</v>
      </c>
      <c r="G30" s="1"/>
      <c r="H30" s="1"/>
      <c r="I30" s="1"/>
      <c r="J30" s="1"/>
      <c r="K30" s="1"/>
    </row>
    <row r="32" spans="1:11" x14ac:dyDescent="0.3">
      <c r="A32" s="45" t="s">
        <v>67</v>
      </c>
    </row>
    <row r="33" spans="1:3" x14ac:dyDescent="0.3">
      <c r="A33" t="s">
        <v>61</v>
      </c>
      <c r="C33" s="1">
        <f>F20</f>
        <v>0.99999999999999989</v>
      </c>
    </row>
    <row r="34" spans="1:3" x14ac:dyDescent="0.3">
      <c r="A34" t="s">
        <v>68</v>
      </c>
      <c r="C34" s="49">
        <f>50000/C33</f>
        <v>50000.000000000007</v>
      </c>
    </row>
    <row r="36" spans="1:3" x14ac:dyDescent="0.3">
      <c r="A36" s="45" t="s">
        <v>69</v>
      </c>
    </row>
    <row r="37" spans="1:3" x14ac:dyDescent="0.3">
      <c r="A37" t="s">
        <v>70</v>
      </c>
      <c r="C37" s="1">
        <f>D24</f>
        <v>69999.999999999985</v>
      </c>
    </row>
    <row r="38" spans="1:3" x14ac:dyDescent="0.3">
      <c r="A38" t="s">
        <v>71</v>
      </c>
      <c r="C38" s="1">
        <f>E20</f>
        <v>0.5</v>
      </c>
    </row>
    <row r="39" spans="1:3" x14ac:dyDescent="0.3">
      <c r="A39" t="s">
        <v>72</v>
      </c>
      <c r="C39" s="48">
        <f>C37/C38</f>
        <v>139999.99999999997</v>
      </c>
    </row>
    <row r="40" spans="1:3" x14ac:dyDescent="0.3">
      <c r="A40" t="s">
        <v>73</v>
      </c>
      <c r="C40" s="49">
        <f>C39+E6</f>
        <v>300000</v>
      </c>
    </row>
    <row r="42" spans="1:3" x14ac:dyDescent="0.3">
      <c r="A42" s="45" t="s">
        <v>74</v>
      </c>
    </row>
    <row r="43" spans="1:3" x14ac:dyDescent="0.3">
      <c r="A43" t="s">
        <v>75</v>
      </c>
      <c r="C43" s="1">
        <f>F30-20000</f>
        <v>30000</v>
      </c>
    </row>
    <row r="44" spans="1:3" x14ac:dyDescent="0.3">
      <c r="A44" t="s">
        <v>76</v>
      </c>
      <c r="C44" s="1">
        <f>C43/C21</f>
        <v>1</v>
      </c>
    </row>
    <row r="45" spans="1:3" x14ac:dyDescent="0.3">
      <c r="A45" t="s">
        <v>77</v>
      </c>
      <c r="C45" s="50">
        <f>C18-C44</f>
        <v>4</v>
      </c>
    </row>
    <row r="47" spans="1:3" x14ac:dyDescent="0.3">
      <c r="A47" s="45" t="s">
        <v>78</v>
      </c>
    </row>
    <row r="48" spans="1:3" x14ac:dyDescent="0.3">
      <c r="A48" t="s">
        <v>79</v>
      </c>
      <c r="C48" s="1">
        <f>H26</f>
        <v>20000</v>
      </c>
    </row>
    <row r="49" spans="1:3" x14ac:dyDescent="0.3">
      <c r="A49" t="s">
        <v>80</v>
      </c>
      <c r="C49" s="1">
        <f>B20</f>
        <v>4</v>
      </c>
    </row>
    <row r="50" spans="1:3" x14ac:dyDescent="0.3">
      <c r="A50" t="s">
        <v>81</v>
      </c>
      <c r="C50" s="49">
        <f>C48/C49</f>
        <v>5000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III.3.18</vt:lpstr>
      <vt:lpstr>RAP</vt:lpstr>
      <vt:lpstr>Rückstellungen</vt:lpstr>
      <vt:lpstr>III.6.5</vt:lpstr>
    </vt:vector>
  </TitlesOfParts>
  <Company>PKF FASSELT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Winzker, Prof. Dr. Frank</dc:creator>
  <cp:lastModifiedBy>Winzker, Prof. Dr. Frank</cp:lastModifiedBy>
  <dcterms:created xsi:type="dcterms:W3CDTF">2023-11-07T09:07:37Z</dcterms:created>
  <dcterms:modified xsi:type="dcterms:W3CDTF">2023-11-07T12:56:51Z</dcterms:modified>
</cp:coreProperties>
</file>