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794ed86819f4da/DHSH/06_Vorlesung StraMa/2023/"/>
    </mc:Choice>
  </mc:AlternateContent>
  <xr:revisionPtr revIDLastSave="126" documentId="8_{FC49DBFB-905D-7F46-97C7-2FCC4FAD13D3}" xr6:coauthVersionLast="47" xr6:coauthVersionMax="47" xr10:uidLastSave="{AE50AC3C-EE89-DA45-990F-52297AC0E48F}"/>
  <bookViews>
    <workbookView xWindow="-6500" yWindow="760" windowWidth="44120" windowHeight="16320" xr2:uid="{2E42FEDC-646E-E14A-89D0-A64D85B7C801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5" i="2"/>
  <c r="D13" i="2"/>
  <c r="E13" i="2"/>
  <c r="F13" i="2"/>
  <c r="G13" i="2"/>
  <c r="H13" i="2"/>
  <c r="C13" i="2"/>
  <c r="D15" i="2"/>
  <c r="E15" i="2"/>
  <c r="F15" i="2"/>
  <c r="G15" i="2"/>
  <c r="H15" i="2"/>
  <c r="C15" i="2"/>
  <c r="I5" i="2"/>
  <c r="I6" i="2"/>
  <c r="I7" i="2"/>
  <c r="I8" i="2"/>
  <c r="I9" i="2"/>
  <c r="I4" i="2"/>
  <c r="F11" i="2"/>
  <c r="C11" i="2"/>
  <c r="D10" i="2"/>
  <c r="D11" i="2" s="1"/>
  <c r="E10" i="2"/>
  <c r="E11" i="2" s="1"/>
  <c r="F10" i="2"/>
  <c r="G10" i="2"/>
  <c r="G11" i="2" s="1"/>
  <c r="H10" i="2"/>
  <c r="H11" i="2" s="1"/>
  <c r="C10" i="2"/>
  <c r="E5" i="1"/>
  <c r="I5" i="1"/>
  <c r="I16" i="1" s="1"/>
  <c r="E6" i="1"/>
  <c r="I6" i="1"/>
  <c r="E7" i="1"/>
  <c r="I7" i="1"/>
  <c r="J7" i="1" s="1"/>
  <c r="E8" i="1"/>
  <c r="I8" i="1"/>
  <c r="E9" i="1"/>
  <c r="I9" i="1"/>
  <c r="E10" i="1"/>
  <c r="I10" i="1"/>
  <c r="E11" i="1"/>
  <c r="I11" i="1"/>
  <c r="I12" i="1"/>
  <c r="E13" i="1"/>
  <c r="I13" i="1"/>
  <c r="E14" i="1"/>
  <c r="I14" i="1"/>
  <c r="E15" i="1"/>
  <c r="I15" i="1"/>
  <c r="F16" i="1"/>
  <c r="F18" i="1" s="1"/>
  <c r="I11" i="2" l="1"/>
  <c r="J10" i="1"/>
  <c r="J13" i="1"/>
  <c r="J8" i="1"/>
  <c r="J11" i="1"/>
  <c r="J14" i="1"/>
  <c r="J6" i="1"/>
  <c r="J9" i="1"/>
  <c r="J12" i="1"/>
  <c r="J15" i="1"/>
  <c r="J5" i="1"/>
  <c r="J16" i="1" l="1"/>
</calcChain>
</file>

<file path=xl/sharedStrings.xml><?xml version="1.0" encoding="utf-8"?>
<sst xmlns="http://schemas.openxmlformats.org/spreadsheetml/2006/main" count="50" uniqueCount="45">
  <si>
    <t>Bürogenuss</t>
  </si>
  <si>
    <t>Espresso</t>
  </si>
  <si>
    <t>Student</t>
  </si>
  <si>
    <t>AromaGold</t>
  </si>
  <si>
    <t>AromadeLuxe</t>
  </si>
  <si>
    <t>No1</t>
  </si>
  <si>
    <t>Geysire</t>
  </si>
  <si>
    <t>Kaffeepad</t>
  </si>
  <si>
    <t>CafedeParis</t>
  </si>
  <si>
    <t>Großküche</t>
  </si>
  <si>
    <t>Einbauküche</t>
  </si>
  <si>
    <t>Marktanteil:</t>
  </si>
  <si>
    <t>Eigener</t>
  </si>
  <si>
    <t>Konkurrenz</t>
  </si>
  <si>
    <t>Marktanteil</t>
  </si>
  <si>
    <t>Relativer</t>
  </si>
  <si>
    <t>Mittelwert:</t>
  </si>
  <si>
    <t>Summe:</t>
  </si>
  <si>
    <t>Fälle:</t>
  </si>
  <si>
    <t>Name:</t>
  </si>
  <si>
    <t>(EM):</t>
  </si>
  <si>
    <t>(KM):</t>
  </si>
  <si>
    <t>(EM/KM):</t>
  </si>
  <si>
    <t>Marktwachstum:</t>
  </si>
  <si>
    <t>Umsatz:</t>
  </si>
  <si>
    <t>Anteil Umsatz:</t>
  </si>
  <si>
    <t>Preis (P):</t>
  </si>
  <si>
    <t>Absatz (A):</t>
  </si>
  <si>
    <t>Umsatz (P*A):</t>
  </si>
  <si>
    <t>Farbwerk Bunt AG</t>
  </si>
  <si>
    <t>CASG</t>
  </si>
  <si>
    <t>Müller Remscheid</t>
  </si>
  <si>
    <t>Fabris</t>
  </si>
  <si>
    <t>Gesamtmarkt 2019</t>
  </si>
  <si>
    <t>Gesamtmarkt 2020</t>
  </si>
  <si>
    <t>SGE1</t>
  </si>
  <si>
    <t>SGE2</t>
  </si>
  <si>
    <t>SGE3</t>
  </si>
  <si>
    <t>SGE4</t>
  </si>
  <si>
    <t>SGE5</t>
  </si>
  <si>
    <t>SGE6</t>
  </si>
  <si>
    <t xml:space="preserve">Marktwachstum / 2019*100: </t>
  </si>
  <si>
    <t>Marktwachstum (2020-2019):</t>
  </si>
  <si>
    <t>Anteil Umsatz Bunt AG in %:</t>
  </si>
  <si>
    <t xml:space="preserve">Rel. MA Bunt AG zu CASG in %: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</si>
</sst>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BCG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Tabelle1!$B$5</c:f>
              <c:strCache>
                <c:ptCount val="1"/>
                <c:pt idx="0">
                  <c:v>AromaGold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Tabelle1!$E$5</c:f>
              <c:numCache>
                <c:formatCode>General</c:formatCode>
                <c:ptCount val="1"/>
                <c:pt idx="0">
                  <c:v>1.2777777777777777</c:v>
                </c:pt>
              </c:numCache>
            </c:numRef>
          </c:xVal>
          <c:yVal>
            <c:numRef>
              <c:f>Tabelle1!$F$5</c:f>
              <c:numCache>
                <c:formatCode>General</c:formatCode>
                <c:ptCount val="1"/>
                <c:pt idx="0">
                  <c:v>-4</c:v>
                </c:pt>
              </c:numCache>
            </c:numRef>
          </c:yVal>
          <c:bubbleSize>
            <c:numRef>
              <c:f>Tabelle1!$J$5</c:f>
              <c:numCache>
                <c:formatCode>0.00</c:formatCode>
                <c:ptCount val="1"/>
                <c:pt idx="0">
                  <c:v>16.486802290872241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BF71-CE45-8AAA-EFE6750465D3}"/>
            </c:ext>
          </c:extLst>
        </c:ser>
        <c:ser>
          <c:idx val="1"/>
          <c:order val="1"/>
          <c:tx>
            <c:strRef>
              <c:f>Tabelle1!$B$6</c:f>
              <c:strCache>
                <c:ptCount val="1"/>
                <c:pt idx="0">
                  <c:v>Bürogenuss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Tabelle1!$E$6</c:f>
              <c:numCache>
                <c:formatCode>General</c:formatCode>
                <c:ptCount val="1"/>
                <c:pt idx="0">
                  <c:v>1.2</c:v>
                </c:pt>
              </c:numCache>
            </c:numRef>
          </c:xVal>
          <c:yVal>
            <c:numRef>
              <c:f>Tabelle1!$F$6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Tabelle1!$J$6</c:f>
              <c:numCache>
                <c:formatCode>0.00</c:formatCode>
                <c:ptCount val="1"/>
                <c:pt idx="0">
                  <c:v>13.830708352991389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BF71-CE45-8AAA-EFE6750465D3}"/>
            </c:ext>
          </c:extLst>
        </c:ser>
        <c:ser>
          <c:idx val="2"/>
          <c:order val="2"/>
          <c:tx>
            <c:strRef>
              <c:f>Tabelle1!$B$7</c:f>
              <c:strCache>
                <c:ptCount val="1"/>
                <c:pt idx="0">
                  <c:v>Espresso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Tabelle1!$E$7</c:f>
              <c:numCache>
                <c:formatCode>General</c:formatCode>
                <c:ptCount val="1"/>
                <c:pt idx="0">
                  <c:v>0.55000000000000004</c:v>
                </c:pt>
              </c:numCache>
            </c:numRef>
          </c:xVal>
          <c:yVal>
            <c:numRef>
              <c:f>Tabelle1!$F$7</c:f>
              <c:numCache>
                <c:formatCode>General</c:formatCode>
                <c:ptCount val="1"/>
                <c:pt idx="0">
                  <c:v>6.9</c:v>
                </c:pt>
              </c:numCache>
            </c:numRef>
          </c:yVal>
          <c:bubbleSize>
            <c:numRef>
              <c:f>Tabelle1!$J$7</c:f>
              <c:numCache>
                <c:formatCode>0.00</c:formatCode>
                <c:ptCount val="1"/>
                <c:pt idx="0">
                  <c:v>26.544946384122486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F71-CE45-8AAA-EFE6750465D3}"/>
            </c:ext>
          </c:extLst>
        </c:ser>
        <c:ser>
          <c:idx val="3"/>
          <c:order val="3"/>
          <c:tx>
            <c:strRef>
              <c:f>Tabelle1!$B$8</c:f>
              <c:strCache>
                <c:ptCount val="1"/>
                <c:pt idx="0">
                  <c:v>Student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Tabelle1!$E$8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Tabelle1!$F$8</c:f>
              <c:numCache>
                <c:formatCode>General</c:formatCode>
                <c:ptCount val="1"/>
                <c:pt idx="0">
                  <c:v>-3</c:v>
                </c:pt>
              </c:numCache>
            </c:numRef>
          </c:yVal>
          <c:bubbleSize>
            <c:numRef>
              <c:f>Tabelle1!$J$8</c:f>
              <c:numCache>
                <c:formatCode>0.00</c:formatCode>
                <c:ptCount val="1"/>
                <c:pt idx="0">
                  <c:v>5.5433885963512459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F71-CE45-8AAA-EFE6750465D3}"/>
            </c:ext>
          </c:extLst>
        </c:ser>
        <c:ser>
          <c:idx val="4"/>
          <c:order val="4"/>
          <c:tx>
            <c:strRef>
              <c:f>Tabelle1!$B$9</c:f>
              <c:strCache>
                <c:ptCount val="1"/>
                <c:pt idx="0">
                  <c:v>AromadeLuxe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Tabelle1!$E$9</c:f>
              <c:numCache>
                <c:formatCode>General</c:formatCode>
                <c:ptCount val="1"/>
                <c:pt idx="0">
                  <c:v>0.1</c:v>
                </c:pt>
              </c:numCache>
            </c:numRef>
          </c:xVal>
          <c:yVal>
            <c:numRef>
              <c:f>Tabelle1!$F$9</c:f>
              <c:numCache>
                <c:formatCode>General</c:formatCode>
                <c:ptCount val="1"/>
                <c:pt idx="0">
                  <c:v>-3</c:v>
                </c:pt>
              </c:numCache>
            </c:numRef>
          </c:yVal>
          <c:bubbleSize>
            <c:numRef>
              <c:f>Tabelle1!$J$9</c:f>
              <c:numCache>
                <c:formatCode>0.00</c:formatCode>
                <c:ptCount val="1"/>
                <c:pt idx="0">
                  <c:v>1.9911596969652463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BF71-CE45-8AAA-EFE6750465D3}"/>
            </c:ext>
          </c:extLst>
        </c:ser>
        <c:ser>
          <c:idx val="5"/>
          <c:order val="5"/>
          <c:tx>
            <c:strRef>
              <c:f>Tabelle1!$B$10</c:f>
              <c:strCache>
                <c:ptCount val="1"/>
                <c:pt idx="0">
                  <c:v>No1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Tabelle1!$E$10</c:f>
              <c:numCache>
                <c:formatCode>General</c:formatCode>
                <c:ptCount val="1"/>
                <c:pt idx="0">
                  <c:v>0.625</c:v>
                </c:pt>
              </c:numCache>
            </c:numRef>
          </c:xVal>
          <c:yVal>
            <c:numRef>
              <c:f>Tabelle1!$F$10</c:f>
              <c:numCache>
                <c:formatCode>General</c:formatCode>
                <c:ptCount val="1"/>
                <c:pt idx="0">
                  <c:v>-2</c:v>
                </c:pt>
              </c:numCache>
            </c:numRef>
          </c:yVal>
          <c:bubbleSize>
            <c:numRef>
              <c:f>Tabelle1!$J$10</c:f>
              <c:numCache>
                <c:formatCode>0.00</c:formatCode>
                <c:ptCount val="1"/>
                <c:pt idx="0">
                  <c:v>1.3046078334516293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BF71-CE45-8AAA-EFE6750465D3}"/>
            </c:ext>
          </c:extLst>
        </c:ser>
        <c:ser>
          <c:idx val="6"/>
          <c:order val="6"/>
          <c:tx>
            <c:strRef>
              <c:f>Tabelle1!$B$11</c:f>
              <c:strCache>
                <c:ptCount val="1"/>
                <c:pt idx="0">
                  <c:v>Geysire</c:v>
                </c:pt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Tabelle1!$E$11</c:f>
              <c:numCache>
                <c:formatCode>General</c:formatCode>
                <c:ptCount val="1"/>
                <c:pt idx="0">
                  <c:v>0.45</c:v>
                </c:pt>
              </c:numCache>
            </c:numRef>
          </c:xVal>
          <c:yVal>
            <c:numRef>
              <c:f>Tabelle1!$F$11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Tabelle1!$J$11</c:f>
              <c:numCache>
                <c:formatCode>0.00</c:formatCode>
                <c:ptCount val="1"/>
                <c:pt idx="0">
                  <c:v>0.45717026642322062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BF71-CE45-8AAA-EFE6750465D3}"/>
            </c:ext>
          </c:extLst>
        </c:ser>
        <c:ser>
          <c:idx val="7"/>
          <c:order val="7"/>
          <c:tx>
            <c:strRef>
              <c:f>Tabelle1!$B$12</c:f>
              <c:strCache>
                <c:ptCount val="1"/>
                <c:pt idx="0">
                  <c:v>Kaffeepad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Tabelle1!$F$12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Ref>
              <c:f>Tabelle1!$J$12</c:f>
              <c:numCache>
                <c:formatCode>0.00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BF71-CE45-8AAA-EFE6750465D3}"/>
            </c:ext>
          </c:extLst>
        </c:ser>
        <c:ser>
          <c:idx val="8"/>
          <c:order val="8"/>
          <c:tx>
            <c:strRef>
              <c:f>Tabelle1!$B$13</c:f>
              <c:strCache>
                <c:ptCount val="1"/>
                <c:pt idx="0">
                  <c:v>CafedeParis</c:v>
                </c:pt>
              </c:strCache>
            </c:strRef>
          </c:tx>
          <c:spPr>
            <a:solidFill>
              <a:schemeClr val="accent3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Tabelle1!$E$13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Tabelle1!$F$13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bubbleSize>
            <c:numRef>
              <c:f>Tabelle1!$J$13</c:f>
              <c:numCache>
                <c:formatCode>0.00</c:formatCode>
                <c:ptCount val="1"/>
                <c:pt idx="0">
                  <c:v>13.13974248666154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BF71-CE45-8AAA-EFE6750465D3}"/>
            </c:ext>
          </c:extLst>
        </c:ser>
        <c:ser>
          <c:idx val="9"/>
          <c:order val="9"/>
          <c:tx>
            <c:strRef>
              <c:f>Tabelle1!$B$14</c:f>
              <c:strCache>
                <c:ptCount val="1"/>
                <c:pt idx="0">
                  <c:v>Großküche</c:v>
                </c:pt>
              </c:strCache>
            </c:strRef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Tabelle1!$E$14</c:f>
              <c:numCache>
                <c:formatCode>General</c:formatCode>
                <c:ptCount val="1"/>
                <c:pt idx="0">
                  <c:v>1.4</c:v>
                </c:pt>
              </c:numCache>
            </c:numRef>
          </c:xVal>
          <c:yVal>
            <c:numRef>
              <c:f>Tabelle1!$F$14</c:f>
              <c:numCache>
                <c:formatCode>General</c:formatCode>
                <c:ptCount val="1"/>
                <c:pt idx="0">
                  <c:v>1.2</c:v>
                </c:pt>
              </c:numCache>
            </c:numRef>
          </c:yVal>
          <c:bubbleSize>
            <c:numRef>
              <c:f>Tabelle1!$J$14</c:f>
              <c:numCache>
                <c:formatCode>0.00</c:formatCode>
                <c:ptCount val="1"/>
                <c:pt idx="0">
                  <c:v>18.651192881473463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BF71-CE45-8AAA-EFE6750465D3}"/>
            </c:ext>
          </c:extLst>
        </c:ser>
        <c:ser>
          <c:idx val="10"/>
          <c:order val="10"/>
          <c:tx>
            <c:strRef>
              <c:f>Tabelle1!$B$15</c:f>
              <c:strCache>
                <c:ptCount val="1"/>
                <c:pt idx="0">
                  <c:v>Einbauküche</c:v>
                </c:pt>
              </c:strCache>
            </c:strRef>
          </c:tx>
          <c:spPr>
            <a:solidFill>
              <a:schemeClr val="accent5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Tabelle1!$E$15</c:f>
              <c:numCache>
                <c:formatCode>General</c:formatCode>
                <c:ptCount val="1"/>
                <c:pt idx="0">
                  <c:v>0.125</c:v>
                </c:pt>
              </c:numCache>
            </c:numRef>
          </c:xVal>
          <c:yVal>
            <c:numRef>
              <c:f>Tabelle1!$F$15</c:f>
              <c:numCache>
                <c:formatCode>General</c:formatCode>
                <c:ptCount val="1"/>
                <c:pt idx="0">
                  <c:v>-5</c:v>
                </c:pt>
              </c:numCache>
            </c:numRef>
          </c:yVal>
          <c:bubbleSize>
            <c:numRef>
              <c:f>Tabelle1!$J$15</c:f>
              <c:numCache>
                <c:formatCode>0.00</c:formatCode>
                <c:ptCount val="1"/>
                <c:pt idx="0">
                  <c:v>2.0502812106875385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BF71-CE45-8AAA-EFE67504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940402400"/>
        <c:axId val="940404128"/>
      </c:bubbleChart>
      <c:valAx>
        <c:axId val="94040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rel. Marktanteil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0404128"/>
        <c:crosses val="autoZero"/>
        <c:crossBetween val="midCat"/>
      </c:valAx>
      <c:valAx>
        <c:axId val="94040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Marktwachstum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0402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BCG Bunt zu CASG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Tabelle2!$C$3</c:f>
              <c:strCache>
                <c:ptCount val="1"/>
                <c:pt idx="0">
                  <c:v>SGE1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Tabelle2!$C$13</c:f>
              <c:numCache>
                <c:formatCode>0.00</c:formatCode>
                <c:ptCount val="1"/>
                <c:pt idx="0">
                  <c:v>133.33333333333331</c:v>
                </c:pt>
              </c:numCache>
            </c:numRef>
          </c:xVal>
          <c:yVal>
            <c:numRef>
              <c:f>Tabelle2!$C$11</c:f>
              <c:numCache>
                <c:formatCode>General</c:formatCode>
                <c:ptCount val="1"/>
                <c:pt idx="0">
                  <c:v>-20</c:v>
                </c:pt>
              </c:numCache>
            </c:numRef>
          </c:yVal>
          <c:bubbleSize>
            <c:numRef>
              <c:f>Tabelle2!$C$15</c:f>
              <c:numCache>
                <c:formatCode>0.00</c:formatCode>
                <c:ptCount val="1"/>
                <c:pt idx="0">
                  <c:v>40.816326530612244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578-C841-BD55-4BA00754C276}"/>
            </c:ext>
          </c:extLst>
        </c:ser>
        <c:ser>
          <c:idx val="1"/>
          <c:order val="1"/>
          <c:tx>
            <c:strRef>
              <c:f>Tabelle2!$D$3</c:f>
              <c:strCache>
                <c:ptCount val="1"/>
                <c:pt idx="0">
                  <c:v>SGE2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Tabelle2!$D$13</c:f>
              <c:numCache>
                <c:formatCode>0.00</c:formatCode>
                <c:ptCount val="1"/>
                <c:pt idx="0">
                  <c:v>120</c:v>
                </c:pt>
              </c:numCache>
            </c:numRef>
          </c:xVal>
          <c:yVal>
            <c:numRef>
              <c:f>Tabelle2!$D$11</c:f>
              <c:numCache>
                <c:formatCode>General</c:formatCode>
                <c:ptCount val="1"/>
                <c:pt idx="0">
                  <c:v>15</c:v>
                </c:pt>
              </c:numCache>
            </c:numRef>
          </c:yVal>
          <c:bubbleSize>
            <c:numRef>
              <c:f>Tabelle2!$D$15</c:f>
              <c:numCache>
                <c:formatCode>0.00</c:formatCode>
                <c:ptCount val="1"/>
                <c:pt idx="0">
                  <c:v>24.489795918367346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C578-C841-BD55-4BA00754C276}"/>
            </c:ext>
          </c:extLst>
        </c:ser>
        <c:ser>
          <c:idx val="2"/>
          <c:order val="2"/>
          <c:tx>
            <c:strRef>
              <c:f>Tabelle2!$E$3</c:f>
              <c:strCache>
                <c:ptCount val="1"/>
                <c:pt idx="0">
                  <c:v>SGE3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Tabelle2!$E$13</c:f>
              <c:numCache>
                <c:formatCode>0.00</c:formatCode>
                <c:ptCount val="1"/>
                <c:pt idx="0">
                  <c:v>40</c:v>
                </c:pt>
              </c:numCache>
            </c:numRef>
          </c:xVal>
          <c:yVal>
            <c:numRef>
              <c:f>Tabelle2!$E$11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bubbleSize>
            <c:numRef>
              <c:f>Tabelle2!$E$15</c:f>
              <c:numCache>
                <c:formatCode>0.00</c:formatCode>
                <c:ptCount val="1"/>
                <c:pt idx="0">
                  <c:v>8.1632653061224492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C578-C841-BD55-4BA00754C276}"/>
            </c:ext>
          </c:extLst>
        </c:ser>
        <c:ser>
          <c:idx val="3"/>
          <c:order val="3"/>
          <c:tx>
            <c:strRef>
              <c:f>Tabelle2!$F$3</c:f>
              <c:strCache>
                <c:ptCount val="1"/>
                <c:pt idx="0">
                  <c:v>SGE4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Tabelle2!$F$13</c:f>
              <c:numCache>
                <c:formatCode>0.00</c:formatCode>
                <c:ptCount val="1"/>
                <c:pt idx="0">
                  <c:v>125</c:v>
                </c:pt>
              </c:numCache>
            </c:numRef>
          </c:xVal>
          <c:yVal>
            <c:numRef>
              <c:f>Tabelle2!$F$11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Tabelle2!$F$15</c:f>
              <c:numCache>
                <c:formatCode>0.00</c:formatCode>
                <c:ptCount val="1"/>
                <c:pt idx="0">
                  <c:v>2.0408163265306123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C578-C841-BD55-4BA00754C276}"/>
            </c:ext>
          </c:extLst>
        </c:ser>
        <c:ser>
          <c:idx val="4"/>
          <c:order val="4"/>
          <c:tx>
            <c:strRef>
              <c:f>Tabelle2!$G$3</c:f>
              <c:strCache>
                <c:ptCount val="1"/>
                <c:pt idx="0">
                  <c:v>SGE5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Tabelle2!$G$13</c:f>
              <c:numCache>
                <c:formatCode>0.00</c:formatCode>
                <c:ptCount val="1"/>
                <c:pt idx="0">
                  <c:v>62.5</c:v>
                </c:pt>
              </c:numCache>
            </c:numRef>
          </c:xVal>
          <c:yVal>
            <c:numRef>
              <c:f>Tabelle2!$G$11</c:f>
              <c:numCache>
                <c:formatCode>General</c:formatCode>
                <c:ptCount val="1"/>
                <c:pt idx="0">
                  <c:v>-10</c:v>
                </c:pt>
              </c:numCache>
            </c:numRef>
          </c:yVal>
          <c:bubbleSize>
            <c:numRef>
              <c:f>Tabelle2!$G$15</c:f>
              <c:numCache>
                <c:formatCode>0.00</c:formatCode>
                <c:ptCount val="1"/>
                <c:pt idx="0">
                  <c:v>10.204081632653061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C578-C841-BD55-4BA00754C276}"/>
            </c:ext>
          </c:extLst>
        </c:ser>
        <c:ser>
          <c:idx val="5"/>
          <c:order val="5"/>
          <c:tx>
            <c:strRef>
              <c:f>Tabelle2!$H$3</c:f>
              <c:strCache>
                <c:ptCount val="1"/>
                <c:pt idx="0">
                  <c:v>SGE6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Tabelle2!$H$13</c:f>
              <c:numCache>
                <c:formatCode>0.00</c:formatCode>
                <c:ptCount val="1"/>
                <c:pt idx="0">
                  <c:v>233.33333333333334</c:v>
                </c:pt>
              </c:numCache>
            </c:numRef>
          </c:xVal>
          <c:yVal>
            <c:numRef>
              <c:f>Tabelle2!$H$11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bubbleSize>
            <c:numRef>
              <c:f>Tabelle2!$H$15</c:f>
              <c:numCache>
                <c:formatCode>0.00</c:formatCode>
                <c:ptCount val="1"/>
                <c:pt idx="0">
                  <c:v>14.285714285714285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C578-C841-BD55-4BA00754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65845919"/>
        <c:axId val="1066074575"/>
      </c:bubbleChart>
      <c:valAx>
        <c:axId val="106584591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6074575"/>
        <c:crosses val="autoZero"/>
        <c:crossBetween val="midCat"/>
      </c:valAx>
      <c:valAx>
        <c:axId val="106607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5845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6</xdr:row>
      <xdr:rowOff>196850</xdr:rowOff>
    </xdr:from>
    <xdr:to>
      <xdr:col>19</xdr:col>
      <xdr:colOff>533400</xdr:colOff>
      <xdr:row>23</xdr:row>
      <xdr:rowOff>177800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207A0F1-CCEA-E8B2-F863-4F3A8042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800100</xdr:colOff>
      <xdr:row>2</xdr:row>
      <xdr:rowOff>127000</xdr:rowOff>
    </xdr:from>
    <xdr:to>
      <xdr:col>18</xdr:col>
      <xdr:colOff>254000</xdr:colOff>
      <xdr:row>25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7943400-B4EF-B5B0-8648-5AF4B71B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6771-D415-6F4B-A77A-EFEC2766F1B2}">
  <dimension ref="B2:J18"/>
  <sheetViews>
    <sheetView tabSelected="1" topLeftCell="A14" workbookViewId="0">
      <selection activeCell="J26" sqref="J26"/>
    </sheetView>
  </sheetViews>
  <sheetFormatPr baseColWidth="10" defaultRowHeight="16" x14ac:dyDescent="0.2"/>
  <cols>
    <col min="2" max="2" width="12.33203125" bestFit="1" customWidth="1"/>
    <col min="6" max="6" width="14.5" bestFit="1" customWidth="1"/>
    <col min="7" max="8" width="11" bestFit="1" customWidth="1"/>
    <col min="9" max="9" width="13" bestFit="1" customWidth="1"/>
    <col min="10" max="10" width="12.83203125" style="2" bestFit="1" customWidth="1"/>
  </cols>
  <sheetData>
    <row r="2" spans="2:10" x14ac:dyDescent="0.2">
      <c r="C2" t="s">
        <v>12</v>
      </c>
      <c r="D2" t="s">
        <v>13</v>
      </c>
      <c r="E2" t="s">
        <v>15</v>
      </c>
    </row>
    <row r="3" spans="2:10" x14ac:dyDescent="0.2">
      <c r="C3" t="s">
        <v>11</v>
      </c>
      <c r="D3" t="s">
        <v>14</v>
      </c>
      <c r="E3" t="s">
        <v>14</v>
      </c>
    </row>
    <row r="4" spans="2:10" x14ac:dyDescent="0.2">
      <c r="B4" t="s">
        <v>19</v>
      </c>
      <c r="C4" t="s">
        <v>20</v>
      </c>
      <c r="D4" t="s">
        <v>21</v>
      </c>
      <c r="E4" t="s">
        <v>22</v>
      </c>
      <c r="F4" t="s">
        <v>23</v>
      </c>
      <c r="G4" s="1" t="s">
        <v>26</v>
      </c>
      <c r="H4" s="1" t="s">
        <v>27</v>
      </c>
      <c r="I4" s="1" t="s">
        <v>28</v>
      </c>
      <c r="J4" s="2" t="s">
        <v>25</v>
      </c>
    </row>
    <row r="5" spans="2:10" x14ac:dyDescent="0.2">
      <c r="B5" t="s">
        <v>3</v>
      </c>
      <c r="C5">
        <v>23</v>
      </c>
      <c r="D5">
        <v>18</v>
      </c>
      <c r="E5">
        <f>C5/D5</f>
        <v>1.2777777777777777</v>
      </c>
      <c r="F5">
        <v>-4</v>
      </c>
      <c r="G5" s="1">
        <v>46</v>
      </c>
      <c r="H5" s="1">
        <v>450000</v>
      </c>
      <c r="I5" s="1">
        <f>G5*H5</f>
        <v>20700000</v>
      </c>
      <c r="J5" s="2">
        <f>I5/$I$16*100</f>
        <v>16.486802290872241</v>
      </c>
    </row>
    <row r="6" spans="2:10" x14ac:dyDescent="0.2">
      <c r="B6" t="s">
        <v>0</v>
      </c>
      <c r="C6">
        <v>36</v>
      </c>
      <c r="D6">
        <v>30</v>
      </c>
      <c r="E6">
        <f t="shared" ref="E6:E15" si="0">C6/D6</f>
        <v>1.2</v>
      </c>
      <c r="F6">
        <v>2</v>
      </c>
      <c r="G6" s="1">
        <v>58</v>
      </c>
      <c r="H6" s="1">
        <v>299399</v>
      </c>
      <c r="I6" s="1">
        <f t="shared" ref="I6:I15" si="1">G6*H6</f>
        <v>17365142</v>
      </c>
      <c r="J6" s="2">
        <f t="shared" ref="J6:J15" si="2">I6/$I$16*100</f>
        <v>13.830708352991389</v>
      </c>
    </row>
    <row r="7" spans="2:10" x14ac:dyDescent="0.2">
      <c r="B7" t="s">
        <v>1</v>
      </c>
      <c r="C7">
        <v>22</v>
      </c>
      <c r="D7">
        <v>40</v>
      </c>
      <c r="E7">
        <f t="shared" si="0"/>
        <v>0.55000000000000004</v>
      </c>
      <c r="F7">
        <v>6.9</v>
      </c>
      <c r="G7" s="1">
        <v>510</v>
      </c>
      <c r="H7" s="1">
        <v>65350</v>
      </c>
      <c r="I7" s="1">
        <f t="shared" si="1"/>
        <v>33328500</v>
      </c>
      <c r="J7" s="2">
        <f t="shared" si="2"/>
        <v>26.544946384122486</v>
      </c>
    </row>
    <row r="8" spans="2:10" x14ac:dyDescent="0.2">
      <c r="B8" t="s">
        <v>2</v>
      </c>
      <c r="C8">
        <v>45</v>
      </c>
      <c r="D8">
        <v>30</v>
      </c>
      <c r="E8">
        <f t="shared" si="0"/>
        <v>1.5</v>
      </c>
      <c r="F8">
        <v>-3</v>
      </c>
      <c r="G8" s="1">
        <v>29</v>
      </c>
      <c r="H8" s="1">
        <v>240000</v>
      </c>
      <c r="I8" s="1">
        <f t="shared" si="1"/>
        <v>6960000</v>
      </c>
      <c r="J8" s="2">
        <f t="shared" si="2"/>
        <v>5.5433885963512459</v>
      </c>
    </row>
    <row r="9" spans="2:10" x14ac:dyDescent="0.2">
      <c r="B9" t="s">
        <v>4</v>
      </c>
      <c r="C9">
        <v>1</v>
      </c>
      <c r="D9">
        <v>10</v>
      </c>
      <c r="E9">
        <f t="shared" si="0"/>
        <v>0.1</v>
      </c>
      <c r="F9">
        <v>-3</v>
      </c>
      <c r="G9" s="1">
        <v>50</v>
      </c>
      <c r="H9" s="1">
        <v>50000</v>
      </c>
      <c r="I9" s="1">
        <f t="shared" si="1"/>
        <v>2500000</v>
      </c>
      <c r="J9" s="2">
        <f t="shared" si="2"/>
        <v>1.9911596969652463</v>
      </c>
    </row>
    <row r="10" spans="2:10" x14ac:dyDescent="0.2">
      <c r="B10" t="s">
        <v>5</v>
      </c>
      <c r="C10">
        <v>2.5</v>
      </c>
      <c r="D10">
        <v>4</v>
      </c>
      <c r="E10">
        <f t="shared" si="0"/>
        <v>0.625</v>
      </c>
      <c r="F10">
        <v>-2</v>
      </c>
      <c r="G10" s="1">
        <v>18</v>
      </c>
      <c r="H10" s="1">
        <v>91000</v>
      </c>
      <c r="I10" s="1">
        <f t="shared" si="1"/>
        <v>1638000</v>
      </c>
      <c r="J10" s="2">
        <f t="shared" si="2"/>
        <v>1.3046078334516293</v>
      </c>
    </row>
    <row r="11" spans="2:10" x14ac:dyDescent="0.2">
      <c r="B11" t="s">
        <v>6</v>
      </c>
      <c r="C11">
        <v>1.8</v>
      </c>
      <c r="D11">
        <v>4</v>
      </c>
      <c r="E11">
        <f t="shared" si="0"/>
        <v>0.45</v>
      </c>
      <c r="F11">
        <v>2</v>
      </c>
      <c r="G11" s="1">
        <v>28</v>
      </c>
      <c r="H11" s="1">
        <v>20500</v>
      </c>
      <c r="I11" s="1">
        <f t="shared" si="1"/>
        <v>574000</v>
      </c>
      <c r="J11" s="2">
        <f t="shared" si="2"/>
        <v>0.45717026642322062</v>
      </c>
    </row>
    <row r="12" spans="2:10" x14ac:dyDescent="0.2">
      <c r="B12" t="s">
        <v>7</v>
      </c>
      <c r="C12">
        <v>0</v>
      </c>
      <c r="D12">
        <v>0</v>
      </c>
      <c r="E12">
        <v>0</v>
      </c>
      <c r="F12">
        <v>4</v>
      </c>
      <c r="G12" s="1">
        <v>0</v>
      </c>
      <c r="H12" s="1">
        <v>0</v>
      </c>
      <c r="I12" s="1">
        <f t="shared" si="1"/>
        <v>0</v>
      </c>
      <c r="J12" s="2">
        <f t="shared" si="2"/>
        <v>0</v>
      </c>
    </row>
    <row r="13" spans="2:10" x14ac:dyDescent="0.2">
      <c r="B13" t="s">
        <v>8</v>
      </c>
      <c r="C13">
        <v>30</v>
      </c>
      <c r="D13">
        <v>20</v>
      </c>
      <c r="E13">
        <f t="shared" si="0"/>
        <v>1.5</v>
      </c>
      <c r="F13">
        <v>5</v>
      </c>
      <c r="G13" s="1">
        <v>2100</v>
      </c>
      <c r="H13" s="1">
        <v>7856</v>
      </c>
      <c r="I13" s="1">
        <f t="shared" si="1"/>
        <v>16497600</v>
      </c>
      <c r="J13" s="2">
        <f t="shared" si="2"/>
        <v>13.13974248666154</v>
      </c>
    </row>
    <row r="14" spans="2:10" x14ac:dyDescent="0.2">
      <c r="B14" t="s">
        <v>9</v>
      </c>
      <c r="C14">
        <v>35</v>
      </c>
      <c r="D14">
        <v>25</v>
      </c>
      <c r="E14">
        <f t="shared" si="0"/>
        <v>1.4</v>
      </c>
      <c r="F14">
        <v>1.2</v>
      </c>
      <c r="G14" s="1">
        <v>1450</v>
      </c>
      <c r="H14" s="1">
        <v>16150</v>
      </c>
      <c r="I14" s="1">
        <f t="shared" si="1"/>
        <v>23417500</v>
      </c>
      <c r="J14" s="2">
        <f t="shared" si="2"/>
        <v>18.651192881473463</v>
      </c>
    </row>
    <row r="15" spans="2:10" x14ac:dyDescent="0.2">
      <c r="B15" t="s">
        <v>10</v>
      </c>
      <c r="C15">
        <v>5</v>
      </c>
      <c r="D15">
        <v>40</v>
      </c>
      <c r="E15">
        <f t="shared" si="0"/>
        <v>0.125</v>
      </c>
      <c r="F15">
        <v>-5</v>
      </c>
      <c r="G15" s="1">
        <v>685</v>
      </c>
      <c r="H15" s="1">
        <v>3758</v>
      </c>
      <c r="I15" s="1">
        <f t="shared" si="1"/>
        <v>2574230</v>
      </c>
      <c r="J15" s="2">
        <f t="shared" si="2"/>
        <v>2.0502812106875385</v>
      </c>
    </row>
    <row r="16" spans="2:10" x14ac:dyDescent="0.2">
      <c r="E16" t="s">
        <v>17</v>
      </c>
      <c r="F16">
        <f>F5+F6+F7+F8+F9+F10+F11+F12+F13+F14+F15</f>
        <v>4.0999999999999996</v>
      </c>
      <c r="G16" s="1"/>
      <c r="H16" s="1" t="s">
        <v>17</v>
      </c>
      <c r="I16" s="1">
        <f>SUM(I5:I15)</f>
        <v>125554972</v>
      </c>
      <c r="J16" s="2">
        <f>SUM(J5:J15)</f>
        <v>99.999999999999986</v>
      </c>
    </row>
    <row r="17" spans="5:6" x14ac:dyDescent="0.2">
      <c r="E17" t="s">
        <v>18</v>
      </c>
      <c r="F17">
        <v>11</v>
      </c>
    </row>
    <row r="18" spans="5:6" x14ac:dyDescent="0.2">
      <c r="E18" t="s">
        <v>16</v>
      </c>
      <c r="F18">
        <f>F16/F17</f>
        <v>0.37272727272727268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31EA-B886-874C-BBFE-0CC2CF830141}">
  <dimension ref="B3:I15"/>
  <sheetViews>
    <sheetView workbookViewId="0">
      <selection activeCell="B2" sqref="B2:I15"/>
    </sheetView>
  </sheetViews>
  <sheetFormatPr baseColWidth="10" defaultRowHeight="16" x14ac:dyDescent="0.2"/>
  <cols>
    <col min="2" max="2" width="29.6640625" bestFit="1" customWidth="1"/>
  </cols>
  <sheetData>
    <row r="3" spans="2:9" x14ac:dyDescent="0.2">
      <c r="B3" s="1"/>
      <c r="C3" s="1" t="s">
        <v>35</v>
      </c>
      <c r="D3" s="1" t="s">
        <v>36</v>
      </c>
      <c r="E3" s="1" t="s">
        <v>37</v>
      </c>
      <c r="F3" s="1" t="s">
        <v>38</v>
      </c>
      <c r="G3" s="1" t="s">
        <v>39</v>
      </c>
      <c r="H3" s="1" t="s">
        <v>40</v>
      </c>
      <c r="I3" s="1" t="s">
        <v>24</v>
      </c>
    </row>
    <row r="4" spans="2:9" x14ac:dyDescent="0.2">
      <c r="B4" s="1" t="s">
        <v>29</v>
      </c>
      <c r="C4" s="1">
        <v>2000</v>
      </c>
      <c r="D4" s="1">
        <v>1200</v>
      </c>
      <c r="E4" s="1">
        <v>400</v>
      </c>
      <c r="F4" s="1">
        <v>100</v>
      </c>
      <c r="G4" s="1">
        <v>500</v>
      </c>
      <c r="H4" s="1">
        <v>700</v>
      </c>
      <c r="I4" s="1">
        <f>SUM(C4:H4)</f>
        <v>4900</v>
      </c>
    </row>
    <row r="5" spans="2:9" x14ac:dyDescent="0.2">
      <c r="B5" s="1" t="s">
        <v>30</v>
      </c>
      <c r="C5" s="1">
        <v>1500</v>
      </c>
      <c r="D5" s="1">
        <v>1000</v>
      </c>
      <c r="E5" s="1">
        <v>1000</v>
      </c>
      <c r="F5" s="1">
        <v>80</v>
      </c>
      <c r="G5" s="1">
        <v>800</v>
      </c>
      <c r="H5" s="1">
        <v>300</v>
      </c>
      <c r="I5" s="1">
        <f t="shared" ref="I5:I9" si="0">SUM(C5:H5)</f>
        <v>4680</v>
      </c>
    </row>
    <row r="6" spans="2:9" x14ac:dyDescent="0.2">
      <c r="B6" s="1" t="s">
        <v>31</v>
      </c>
      <c r="C6" s="1">
        <v>2500</v>
      </c>
      <c r="D6" s="1">
        <v>1000</v>
      </c>
      <c r="E6" s="1">
        <v>200</v>
      </c>
      <c r="F6" s="1">
        <v>0</v>
      </c>
      <c r="G6" s="1">
        <v>200</v>
      </c>
      <c r="H6" s="1">
        <v>500</v>
      </c>
      <c r="I6" s="1">
        <f t="shared" si="0"/>
        <v>4400</v>
      </c>
    </row>
    <row r="7" spans="2:9" x14ac:dyDescent="0.2">
      <c r="B7" s="1" t="s">
        <v>32</v>
      </c>
      <c r="C7" s="1">
        <v>0</v>
      </c>
      <c r="D7" s="1">
        <v>0</v>
      </c>
      <c r="E7" s="1">
        <v>0</v>
      </c>
      <c r="F7" s="1">
        <v>0</v>
      </c>
      <c r="G7" s="1">
        <v>300</v>
      </c>
      <c r="H7" s="1">
        <v>0</v>
      </c>
      <c r="I7" s="1">
        <f t="shared" si="0"/>
        <v>300</v>
      </c>
    </row>
    <row r="8" spans="2:9" x14ac:dyDescent="0.2">
      <c r="B8" s="1" t="s">
        <v>33</v>
      </c>
      <c r="C8" s="1">
        <v>20000</v>
      </c>
      <c r="D8" s="1">
        <v>4000</v>
      </c>
      <c r="E8" s="1">
        <v>2000</v>
      </c>
      <c r="F8" s="1">
        <v>200</v>
      </c>
      <c r="G8" s="1">
        <v>2000</v>
      </c>
      <c r="H8" s="1">
        <v>2500</v>
      </c>
      <c r="I8" s="1">
        <f t="shared" si="0"/>
        <v>30700</v>
      </c>
    </row>
    <row r="9" spans="2:9" x14ac:dyDescent="0.2">
      <c r="B9" s="1" t="s">
        <v>34</v>
      </c>
      <c r="C9" s="1">
        <v>16000</v>
      </c>
      <c r="D9" s="1">
        <v>4600</v>
      </c>
      <c r="E9" s="1">
        <v>2200</v>
      </c>
      <c r="F9" s="1">
        <v>200</v>
      </c>
      <c r="G9" s="1">
        <v>1800</v>
      </c>
      <c r="H9" s="1">
        <v>3000</v>
      </c>
      <c r="I9" s="1">
        <f t="shared" si="0"/>
        <v>27800</v>
      </c>
    </row>
    <row r="10" spans="2:9" x14ac:dyDescent="0.2">
      <c r="B10" s="1" t="s">
        <v>42</v>
      </c>
      <c r="C10" s="1">
        <f>C9-C8</f>
        <v>-4000</v>
      </c>
      <c r="D10" s="1">
        <f t="shared" ref="D10:H10" si="1">D9-D8</f>
        <v>600</v>
      </c>
      <c r="E10" s="1">
        <f t="shared" si="1"/>
        <v>200</v>
      </c>
      <c r="F10" s="1">
        <f t="shared" si="1"/>
        <v>0</v>
      </c>
      <c r="G10" s="1">
        <f t="shared" si="1"/>
        <v>-200</v>
      </c>
      <c r="H10" s="1">
        <f t="shared" si="1"/>
        <v>500</v>
      </c>
      <c r="I10" t="s">
        <v>16</v>
      </c>
    </row>
    <row r="11" spans="2:9" x14ac:dyDescent="0.2">
      <c r="B11" s="1" t="s">
        <v>41</v>
      </c>
      <c r="C11">
        <f>C10/C8*100</f>
        <v>-20</v>
      </c>
      <c r="D11">
        <f>D10/D8*100</f>
        <v>15</v>
      </c>
      <c r="E11">
        <f>E10/E8*100</f>
        <v>10</v>
      </c>
      <c r="F11">
        <f t="shared" ref="D11:H11" si="2">F10/F8*100</f>
        <v>0</v>
      </c>
      <c r="G11">
        <f>G10/G8*100</f>
        <v>-10</v>
      </c>
      <c r="H11">
        <f>H10/H8*100</f>
        <v>20</v>
      </c>
      <c r="I11">
        <f>AVERAGE(C11:H11)</f>
        <v>2.5</v>
      </c>
    </row>
    <row r="12" spans="2:9" x14ac:dyDescent="0.2">
      <c r="I12" t="s">
        <v>16</v>
      </c>
    </row>
    <row r="13" spans="2:9" x14ac:dyDescent="0.2">
      <c r="B13" s="1" t="s">
        <v>44</v>
      </c>
      <c r="C13" s="2">
        <f>C4/C5*100</f>
        <v>133.33333333333331</v>
      </c>
      <c r="D13" s="2">
        <f t="shared" ref="D13:I13" si="3">D4/D5*100</f>
        <v>120</v>
      </c>
      <c r="E13" s="2">
        <f t="shared" si="3"/>
        <v>40</v>
      </c>
      <c r="F13" s="2">
        <f t="shared" si="3"/>
        <v>125</v>
      </c>
      <c r="G13" s="2">
        <f t="shared" si="3"/>
        <v>62.5</v>
      </c>
      <c r="H13" s="2">
        <f t="shared" si="3"/>
        <v>233.33333333333334</v>
      </c>
      <c r="I13" s="2">
        <f>I4/I5*100</f>
        <v>104.70085470085471</v>
      </c>
    </row>
    <row r="14" spans="2:9" x14ac:dyDescent="0.2">
      <c r="C14" s="2"/>
      <c r="D14" s="2"/>
      <c r="E14" s="2"/>
      <c r="F14" s="2"/>
      <c r="G14" s="2"/>
      <c r="H14" s="2"/>
      <c r="I14" s="2" t="s">
        <v>17</v>
      </c>
    </row>
    <row r="15" spans="2:9" x14ac:dyDescent="0.2">
      <c r="B15" s="1" t="s">
        <v>43</v>
      </c>
      <c r="C15" s="2">
        <f>C4/$I$4*100</f>
        <v>40.816326530612244</v>
      </c>
      <c r="D15" s="2">
        <f t="shared" ref="D15:I15" si="4">D4/$I$4*100</f>
        <v>24.489795918367346</v>
      </c>
      <c r="E15" s="2">
        <f t="shared" si="4"/>
        <v>8.1632653061224492</v>
      </c>
      <c r="F15" s="2">
        <f t="shared" si="4"/>
        <v>2.0408163265306123</v>
      </c>
      <c r="G15" s="2">
        <f t="shared" si="4"/>
        <v>10.204081632653061</v>
      </c>
      <c r="H15" s="2">
        <f t="shared" si="4"/>
        <v>14.285714285714285</v>
      </c>
      <c r="I15" s="2">
        <f>I4/$I$4*100</f>
        <v>100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Nierobisch</dc:creator>
  <cp:lastModifiedBy>Tim Nierobisch</cp:lastModifiedBy>
  <dcterms:created xsi:type="dcterms:W3CDTF">2023-10-17T10:30:40Z</dcterms:created>
  <dcterms:modified xsi:type="dcterms:W3CDTF">2023-10-17T19:51:14Z</dcterms:modified>
</cp:coreProperties>
</file>